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2024\Presupuesto\"/>
    </mc:Choice>
  </mc:AlternateContent>
  <xr:revisionPtr revIDLastSave="0" documentId="13_ncr:1_{4B95CD5D-4C14-48BF-8261-FAA8C3EEA6C5}" xr6:coauthVersionLast="47" xr6:coauthVersionMax="47" xr10:uidLastSave="{00000000-0000-0000-0000-000000000000}"/>
  <workbookProtection workbookAlgorithmName="SHA-512" workbookHashValue="+DBzgs/8tDJGl3EZHgy2MH2oKkJ3r8Hg/teEZZL0CJrU/3yOaQdn0neoiw1rQFfQ4yRstU8gS5fTpQWHdpxKJA==" workbookSaltValue="nmVSIyf9MyUpt1sKAhBrnw==" workbookSpinCount="100000" lockStructure="1"/>
  <bookViews>
    <workbookView xWindow="-120" yWindow="-120" windowWidth="19440" windowHeight="15000" xr2:uid="{D00F6F8D-E396-4A5B-B906-939B12D740D6}"/>
  </bookViews>
  <sheets>
    <sheet name="SUGES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2" l="1"/>
  <c r="E75" i="2" s="1"/>
  <c r="G59" i="2"/>
  <c r="F59" i="2"/>
  <c r="F51" i="2"/>
  <c r="F67" i="2"/>
  <c r="G71" i="2"/>
  <c r="G70" i="2"/>
  <c r="G69" i="2"/>
  <c r="G68" i="2"/>
  <c r="G66" i="2"/>
  <c r="G65" i="2"/>
  <c r="D61" i="2"/>
  <c r="F62" i="2"/>
  <c r="G58" i="2"/>
  <c r="G57" i="2"/>
  <c r="G56" i="2"/>
  <c r="G55" i="2"/>
  <c r="G54" i="2"/>
  <c r="G53" i="2"/>
  <c r="G52" i="2"/>
  <c r="G49" i="2"/>
  <c r="G48" i="2"/>
  <c r="F50" i="2"/>
  <c r="G63" i="2"/>
  <c r="G46" i="2"/>
  <c r="G45" i="2"/>
  <c r="G44" i="2"/>
  <c r="G42" i="2"/>
  <c r="G41" i="2"/>
  <c r="G40" i="2"/>
  <c r="G39" i="2"/>
  <c r="G38" i="2"/>
  <c r="G37" i="2"/>
  <c r="G36" i="2"/>
  <c r="G35" i="2"/>
  <c r="G34" i="2"/>
  <c r="G33" i="2"/>
  <c r="G32" i="2"/>
  <c r="G31" i="2"/>
  <c r="G30" i="2"/>
  <c r="G29" i="2"/>
  <c r="G28" i="2"/>
  <c r="G27" i="2"/>
  <c r="G26" i="2"/>
  <c r="G25" i="2"/>
  <c r="G24" i="2"/>
  <c r="G22" i="2"/>
  <c r="G21" i="2"/>
  <c r="G20" i="2"/>
  <c r="G19" i="2"/>
  <c r="G18" i="2"/>
  <c r="G17" i="2"/>
  <c r="G16" i="2"/>
  <c r="G15" i="2"/>
  <c r="G14" i="2"/>
  <c r="G13" i="2"/>
  <c r="G12" i="2"/>
  <c r="G11" i="2"/>
  <c r="G10" i="2"/>
  <c r="G9" i="2"/>
  <c r="G8" i="2"/>
  <c r="G7" i="2"/>
  <c r="G6" i="2"/>
  <c r="F71" i="2"/>
  <c r="F70" i="2"/>
  <c r="F69" i="2"/>
  <c r="F68" i="2"/>
  <c r="F66" i="2"/>
  <c r="F65" i="2"/>
  <c r="F63" i="2"/>
  <c r="F61" i="2" s="1"/>
  <c r="F60" i="2"/>
  <c r="F58" i="2"/>
  <c r="F57" i="2"/>
  <c r="F56" i="2"/>
  <c r="F55" i="2"/>
  <c r="F54" i="2"/>
  <c r="F53" i="2"/>
  <c r="F52" i="2"/>
  <c r="F49" i="2"/>
  <c r="F48" i="2"/>
  <c r="F46" i="2"/>
  <c r="F45" i="2"/>
  <c r="F44" i="2"/>
  <c r="F43" i="2"/>
  <c r="F42" i="2"/>
  <c r="F41" i="2"/>
  <c r="F40" i="2"/>
  <c r="F39" i="2"/>
  <c r="F38" i="2"/>
  <c r="F37" i="2"/>
  <c r="F36" i="2"/>
  <c r="F35" i="2"/>
  <c r="F34" i="2"/>
  <c r="F33" i="2"/>
  <c r="F32" i="2"/>
  <c r="F31" i="2"/>
  <c r="F30" i="2"/>
  <c r="F29" i="2"/>
  <c r="F28" i="2"/>
  <c r="F27" i="2"/>
  <c r="F26" i="2"/>
  <c r="F25" i="2"/>
  <c r="F24" i="2"/>
  <c r="F22" i="2"/>
  <c r="F21" i="2"/>
  <c r="F20" i="2"/>
  <c r="F19" i="2"/>
  <c r="F18" i="2"/>
  <c r="F17" i="2"/>
  <c r="F16" i="2"/>
  <c r="F15" i="2"/>
  <c r="F14" i="2"/>
  <c r="F13" i="2"/>
  <c r="F12" i="2"/>
  <c r="F11" i="2"/>
  <c r="F10" i="2"/>
  <c r="F9" i="2"/>
  <c r="F8" i="2"/>
  <c r="F7" i="2"/>
  <c r="F6" i="2"/>
  <c r="D5" i="2"/>
  <c r="D64" i="2"/>
  <c r="E61" i="2"/>
  <c r="D47" i="2"/>
  <c r="E47" i="2"/>
  <c r="E23" i="2"/>
  <c r="D23" i="2"/>
  <c r="E5" i="2"/>
  <c r="G73" i="2"/>
  <c r="F73" i="2"/>
  <c r="E72" i="2"/>
  <c r="D72" i="2"/>
  <c r="F47" i="2" l="1"/>
  <c r="F72" i="2"/>
  <c r="G47" i="2"/>
  <c r="F64" i="2"/>
  <c r="G72" i="2"/>
  <c r="F23" i="2"/>
  <c r="F5" i="2"/>
  <c r="G64" i="2"/>
  <c r="G61" i="2"/>
  <c r="G23" i="2"/>
  <c r="G5" i="2"/>
  <c r="D75" i="2"/>
  <c r="G75" i="2" l="1"/>
  <c r="F75" i="2"/>
</calcChain>
</file>

<file path=xl/sharedStrings.xml><?xml version="1.0" encoding="utf-8"?>
<sst xmlns="http://schemas.openxmlformats.org/spreadsheetml/2006/main" count="208" uniqueCount="207">
  <si>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</si>
  <si>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</si>
  <si>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</si>
  <si>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</si>
  <si>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</si>
  <si>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</si>
  <si>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</si>
  <si>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</si>
  <si>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</si>
  <si>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</si>
  <si>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</si>
  <si>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</si>
  <si>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</si>
  <si>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</si>
  <si>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</si>
  <si>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</si>
  <si>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</si>
  <si>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</si>
  <si>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</si>
  <si>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</si>
  <si>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</si>
  <si>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</si>
  <si>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</si>
  <si>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</si>
  <si>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</si>
  <si>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</si>
  <si>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</si>
  <si>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</si>
  <si>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</si>
  <si>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</si>
  <si>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</si>
  <si>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</si>
  <si>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</si>
  <si>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</si>
  <si>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</si>
  <si>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</si>
  <si>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</si>
  <si>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</si>
  <si>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</si>
  <si>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</si>
  <si>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</si>
  <si>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</si>
  <si>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</si>
  <si>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</si>
  <si>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</si>
  <si>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</si>
  <si>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</si>
  <si>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</si>
  <si>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</si>
  <si>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</si>
  <si>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</si>
  <si>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</si>
  <si>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</si>
  <si>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</si>
  <si>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</si>
  <si>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</si>
  <si>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</si>
  <si>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</si>
  <si>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</si>
  <si>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1 01 99</t>
  </si>
  <si>
    <t>Otros alquileres</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</si>
  <si>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</si>
  <si>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</si>
  <si>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</si>
  <si>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</si>
  <si>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</si>
  <si>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</si>
  <si>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1.03.01</t>
  </si>
  <si>
    <t>Información</t>
  </si>
  <si>
    <t>1.03.03</t>
  </si>
  <si>
    <t>Impresión, encuadernación y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</si>
  <si>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</si>
  <si>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</si>
  <si>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</si>
  <si>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</si>
  <si>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</si>
  <si>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Médicos</t>
  </si>
  <si>
    <t>1.04.02</t>
  </si>
  <si>
    <t>Servicios Jurídicos</t>
  </si>
  <si>
    <t>Incluye los pagos por servicios profesionales y técnicos para elaborar trabajos en el campo de la abogacía y el notariado.</t>
  </si>
  <si>
    <t>1.04.04</t>
  </si>
  <si>
    <t>Servicios de gestión de Apoyo (Consultorías)</t>
  </si>
  <si>
    <t>Servicios de gestión de Apoyo (Serv. Adm BCCR)</t>
  </si>
  <si>
    <t>Corresponde a los servicios administrativos que brinda el BCCR a las ODMs</t>
  </si>
  <si>
    <t>1.04.05</t>
  </si>
  <si>
    <t>Servicio de desarrollo de sistemas informáticos</t>
  </si>
  <si>
    <t>1.04.06</t>
  </si>
  <si>
    <t>Servicios Generales</t>
  </si>
  <si>
    <t>Incluye los gastos por concepto de servicios misceláneos acontratados con personas físicas o jurídicas, para que realicen trabajos de apoyo a las actividades sustantivas de la institución, tales como servicios de vigilancia, de aseo y limpieza, de confección, de lavandería y otros servicios de naturaleza manual.</t>
  </si>
  <si>
    <t>1.04.99</t>
  </si>
  <si>
    <t>Otros servicios de gestión y apoyo</t>
  </si>
  <si>
    <t>1.05.02</t>
  </si>
  <si>
    <t>Viáticos dentro del país</t>
  </si>
  <si>
    <t>1.05.03</t>
  </si>
  <si>
    <t>Transporte en el exterior</t>
  </si>
  <si>
    <t>1.05.04</t>
  </si>
  <si>
    <t>Viáticos en el exterior</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</si>
  <si>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</si>
  <si>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</si>
  <si>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</si>
  <si>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</si>
  <si>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</si>
  <si>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1.07.02</t>
  </si>
  <si>
    <t>Actividades de protocolo</t>
  </si>
  <si>
    <t>1.08.07</t>
  </si>
  <si>
    <t>Mantenimiento y reparación de equipo y mobiliario de oficina</t>
  </si>
  <si>
    <t>1.09.99</t>
  </si>
  <si>
    <t>Otros Impuestos</t>
  </si>
  <si>
    <t>Incluye la compra de especies fiscales, el pago de impuestos sobre la propiedad de vehículos y cualquier otra erogación por concepto de impuestos no considerados en los renglones anteriores.</t>
  </si>
  <si>
    <t>MATERIALES Y SUMINISTROS</t>
  </si>
  <si>
    <t>2.01.02</t>
  </si>
  <si>
    <t>Productos farmacéuticos y medicinales</t>
  </si>
  <si>
    <t>2.01.04</t>
  </si>
  <si>
    <t>Tintas, pinturas y diluyentes</t>
  </si>
  <si>
    <t>2.04.02</t>
  </si>
  <si>
    <t>Repuestos y accesorios</t>
  </si>
  <si>
    <t>2.99.01</t>
  </si>
  <si>
    <t>Útiles y materiales de oficina y cómputo</t>
  </si>
  <si>
    <t>Comprende la adquisición de artículos que se requieren para realizar labores de oficina, de cómputo</t>
  </si>
  <si>
    <t>2.99.02</t>
  </si>
  <si>
    <t>Útiles y materiales médico hospitalario</t>
  </si>
  <si>
    <t>2.99.03</t>
  </si>
  <si>
    <t xml:space="preserve">Productos de papel, cartón e impresos </t>
  </si>
  <si>
    <t>2.99.04</t>
  </si>
  <si>
    <t>Textiles y vestuario</t>
  </si>
  <si>
    <t>2.99.05</t>
  </si>
  <si>
    <t>Útiles y materiales de limpieza</t>
  </si>
  <si>
    <t>2.99.06</t>
  </si>
  <si>
    <t>Útiles y materiales de resguardo y seguridad</t>
  </si>
  <si>
    <t>2.99.07</t>
  </si>
  <si>
    <t xml:space="preserve">Útiles y materiales de cocina y comedor </t>
  </si>
  <si>
    <t>5</t>
  </si>
  <si>
    <t>BIENES DURADEROS</t>
  </si>
  <si>
    <t>5.99.03</t>
  </si>
  <si>
    <t>Bienes Intangibles</t>
  </si>
  <si>
    <t>TRANSFERENCIAS CORRIENTES</t>
  </si>
  <si>
    <t>6.02.01</t>
  </si>
  <si>
    <t>Becas a funcionarios</t>
  </si>
  <si>
    <t>6.02.02</t>
  </si>
  <si>
    <t>Becas a terceras personas</t>
  </si>
  <si>
    <t>6.03.01</t>
  </si>
  <si>
    <t>Prestaciones legales</t>
  </si>
  <si>
    <t>6.03.99</t>
  </si>
  <si>
    <t>Subsidio por incapacidades</t>
  </si>
  <si>
    <t>6.06.01</t>
  </si>
  <si>
    <t>Indemnizaciones</t>
  </si>
  <si>
    <t>6.7.01</t>
  </si>
  <si>
    <t>Cuotas a Organismos Internacionales</t>
  </si>
  <si>
    <t>Sumas sin asignación presupuestaria</t>
  </si>
  <si>
    <t>9.02.01</t>
  </si>
  <si>
    <t>Sumas libres sin asignación presupuestaria</t>
  </si>
  <si>
    <t>TOTAL</t>
  </si>
  <si>
    <t>Observación</t>
  </si>
  <si>
    <t>1.08.08</t>
  </si>
  <si>
    <t>Mantenimiento y reparación de equipode cómputo y sistemas</t>
  </si>
  <si>
    <t>1.03.02</t>
  </si>
  <si>
    <t>Publicidad y propaganda</t>
  </si>
  <si>
    <t>PRESUPUESTO 
2023</t>
  </si>
  <si>
    <t>PRESUPUESTO 
2024</t>
  </si>
  <si>
    <t>Presupuesto de la Superintendencia General de Seguros para el año 2024</t>
  </si>
  <si>
    <t>Alimentos y bebidas</t>
  </si>
  <si>
    <t>2</t>
  </si>
  <si>
    <t>5.01.99</t>
  </si>
  <si>
    <t>Maquinaria y Equipo Diverso</t>
  </si>
  <si>
    <t>6.02.03</t>
  </si>
  <si>
    <t>Ayudas a funcionarios</t>
  </si>
  <si>
    <t>2.03.04</t>
  </si>
  <si>
    <t>Materiales y productos eléctricos, telefónicos y de cómputo</t>
  </si>
  <si>
    <t>2.99.99</t>
  </si>
  <si>
    <t>Otros útiles, materiales y suministros</t>
  </si>
  <si>
    <t>2.02.03</t>
  </si>
  <si>
    <t>Corresponde al salario que devengan las 60 plazas regulares de la SUGESE, dentro de la estructura salarial existe 51 plazas denominadas Escala Regular Salarios Globales, 9 plazas denominadas Escala Regular de Salarios Pluses.</t>
  </si>
  <si>
    <t>Incluye el arrendamiento de otros bienes o derechos no contemplados en los conceptos anteriores, específicamente para el pago de derechos de participación y montaje de Stands en las expo construcción y expo móvil, para atención de consultas al público en general y brindar información de primera mano al usuario del Sistema Financiero Nacional.</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</si>
  <si>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 Puntualmente se incluye los recursos para el desarrollode las campañas de información que se implementan relacionados con los temas de seguros y participantes del mercado de seguros.</t>
  </si>
  <si>
    <t>Compra de materiales P.O.P. para uso en stands informativos en las expo construcción y expo móvil que estará participando la Superintendencia.</t>
  </si>
  <si>
    <t>Comprende las erogaciones por concepto de servicios profesionales y técnicos para
realizar trabajos en el campo de la salud. Incluye los servicios integrales de salud. Pruebas físicas para la brigada institucional</t>
  </si>
  <si>
    <t>Corresponde a la cancelación de servicios profesionales y técnicos para la elaboración de trabajos en las áreas de contaduría, economía, administración, finanzas, sociología, psicología y las demás áreas de las ciencias económicas y sociales. Contempla los recursos para contratación de consultorías en los siguientes temas; Estudios de mercado (Mistery Shopers, encuestas o estudios de opinión de partes), Certificación ISO 900, Medición Campaña publicitaria, Monitoreo de medios y Manejo de redes sociales y elaboración de memoria institucional.</t>
  </si>
  <si>
    <t>Considera el pago de servicios profesionales o técnicos que se contratan para la elaboración de planes, diseños, diagnósticos y estudios diversos en el campo de la informática.Especifícamente el desarrollo de proyectos de TI por parte del BCCR.</t>
  </si>
  <si>
    <t>Comprende el pago por concepto de servicios profesionales y técnicos en campos no contemplados en las subpartidas anteriores, con personas físicas o jurídicas, tanto nacionales como extranjeras para la realización de trabajos específicos. Puntualmente el servicio de traducción de documentos y traducción simultanea.</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</si>
  <si>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 Recursos para atender el plan de visitas de supervisión y la participación en las diferentes ferias promocionales (expo casa y expo construcción)</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</si>
  <si>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 Atención del plan de viajes al exterior 2024.</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</si>
  <si>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 Atención del plan de viajes al exterior 2024.</t>
  </si>
  <si>
    <t xml:space="preserve">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 Atención del plan de capacitación 2024. </t>
  </si>
  <si>
    <t xml:space="preserve">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 Afitrión del Evento INFE </t>
  </si>
  <si>
    <t>Comprende el mantenimiento y reparaciones preventivas y habituales de equipo y mobiliario que se requiere para el uso de oficinas, como máquinas de escribir, archivadores, aires acondicionados, fotocopiadoras, escritorios, sillas, entre otros. Especifícamente Mantenimiento y reparaciones de las impresoras de la Sugese.</t>
  </si>
  <si>
    <t>Mantenimiento página web (contribución al Conassif)</t>
  </si>
  <si>
    <t>Contempla cualquier tipo de sustancia o producto natural, sintético o semisintético y toda mezcla de esas sustancias o productos que se utilicen en personas, para el diagnóstico, prevención y curación. Uso de la brigada institucional</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</si>
  <si>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 Insumos para los equipos de impresión de la Sugese.</t>
  </si>
  <si>
    <t>Adquisición de materiales y productos que se requieren en la construcción, 
mantenimiento y reparación de los sistemas eléctricos, telefónicos y de cómputo. Puntualmente la compra de 4 grabadoras de voz tipo periodista para uso de los equipos de supervisión en la realización de las visitas.</t>
  </si>
  <si>
    <t>Considera los gastos por concepto de compra de repuestos que se usan para el mantenimiento y reparación de maquinaria y equipo así como accesorios, que no incrementen la vida útil del bien y no son capitalizables. Se requiere para adquirir un juego de parches para el DEA con que cuenta la institución, así como los parches del mismo equipo.</t>
  </si>
  <si>
    <t>Comprende la adquisición de útiles y materiales no capitalizables que se utilizan en las actividades médico-quirúrgicas, de enfermería, farmacia, laboratorio e investigación en general. Para uso de la brigada institucional.</t>
  </si>
  <si>
    <t>Contempla las compras de todo tipo de hilados, tejidos de fibras artificiales y naturales y prendas de vestir, incluye tanto la adquisición de los bienes terminados como los materiales para elaborarlos. Adquisición de camisas que brinden una identificación a los funcionarios que participan en las ferias promocionales.</t>
  </si>
  <si>
    <t>Adquisición de artículos necesarios para el aseo general, tales como bolsas plásticas, escobas, cepillos de fibras naturales y sintéticas, ceras, desinfectantes, jabón de todo tipo, papel higiénico, desodorante ambiental y cualquier otro artículo o material similar.  Insumos necesarios para brindar las condiciones minímas a los funcionarios y visitantes de la Sugese.</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</si>
  <si>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 Recursos para adquisición de las suscripciones a los periodicos nacionales.</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</si>
  <si>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 Insumos para la brigada institucional.</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</si>
  <si>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 No se presupuestaron recursos para esta indole.</t>
  </si>
  <si>
    <t>Incorpora la compra de útiles, materiales y suministros no incluidos en las subpartidas anteriores. Adquisición de baterías AA y AAA para equipos de uso diario.</t>
  </si>
  <si>
    <t xml:space="preserve">Se refiere a la adquisición de maquinaria, equipo y mobiliario. Se incluyo la adquisición de un refrigerador para sustituir el actual por deterioro y un toldo para la brigada institucional. </t>
  </si>
  <si>
    <t>incluye la adquisición y el desarrollo de sistemas informáticos, así como de software especializado. Se contemplan en esta subpartida, las erogaciones por concepto de adiciones y mejoras a sistemas que se encuentran en operación. Especifícamente renovación de las licencias Software IBNRS, tEAM mATE Y aCROBAT Pro DC.</t>
  </si>
  <si>
    <t>Monto que se destina en forma temporal a funcionarios para que inicien, continúen o completen sus estudios, en el país o en el exterior. Dicha suma puede cubrir parcial o totalmente el costo del estudio. Además, puede incluir los gastos graduación. Se incluye el financiamiento de 8 personas con programas de inglés, 2 diplomados y 3 maestrías en temas de actuarido y Derecho público,</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</si>
  <si>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 Recursos para el pago de practicantes.</t>
  </si>
  <si>
    <t>Previsiones para ayudas a funcionarios públicos acogiéndose a lo señalado en las 
convenciones colectivas y demás disposiciones legales que rigen esta materia, por 
ejemplo: ayudas para adquisición de anteojos o prótesis, sepelios, nacimientos de hijos, 
entre otros y otras ayudas en efectivo que por razones institucionales se otorgan a los 
funcionarios. Corresponde a la prevista de recursos para el pago del consumo de electricidad a los funcionarios producto del tele trabajo, según la propuesta de cálculo del BCCR.</t>
  </si>
  <si>
    <t>Sumas que asignan las instituciones públicas para cubrir el pago por concepto de preaviso y cesantía, además de otros pagos a que tengan derecho los funcionarios una vez concluida la relación laboral con la entidad de conformidad con las regulaciones establecidas. Provisión en caso de requerirse.</t>
  </si>
  <si>
    <t>Incluye el pago de subsidio por incapacidad y maternidad que se debe reconocer según la normativa de la Caja Costarricense del Seguro Social.Provisión en caso de requerirse.</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</si>
  <si>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 Provisión en caso de requerirse.</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</si>
  <si>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 Corresponde el pago de afiliación a los organos internacionales (Asociación de Supervisores de Seguros de América Latina, ASSAL, Asociación Internacional de Supervisores de Seguros (IAIS) y de la  Red Internacional de Educación Financiera (INFE)</t>
  </si>
  <si>
    <t>Corresponde a la compra de alimentos y bebidas naturales, semimanufacturados o industrializados para el consumo humano. Incluye los gastos de comida y otros servicios. Recursos para atender exporaicamente las actividades de su giro normal de la Superintendencia en la atención de situaciones muy puntuales en las que la Superintendencia deberá brindar información a los participantes del mercado de seguros en activades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</si>
</sst>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quot;₡&quot;#,##0.00"/>
  </numFmts>
  <fonts count="6" x14ac:knownFonts="1">
    <font>
      <sz val="11"/>
      <color theme="1"/>
      <name val="Calibri"/>
      <family val="2"/>
      <scheme val="minor"/>
    </font>
    <font>
      <sz val="11"/>
      <color theme="1"/>
      <name val="Calibri"/>
      <family val="2"/>
      <scheme val="minor"/>
    </font>
    <font>
      <b/>
      <sz val="14"/>
      <name val="Arial"/>
      <family val="2"/>
    </font>
    <font>
      <sz val="9"/>
      <name val="Arial"/>
      <family val="2"/>
    </font>
    <font>
      <sz val="10"/>
      <name val="Arial"/>
      <family val="2"/>
    </font>
    <font>
      <b/>
      <sz val="1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4" fillId="0" borderId="0" xfId="0" applyFont="1"/>
    <xf numFmtId="0" fontId="2" fillId="0" borderId="0" xfId="0" applyFont="1" applyAlignment="1">
      <alignment horizontal="center" vertical="center"/>
    </xf>
    <xf numFmtId="0" fontId="2" fillId="0" borderId="0" xfId="0" applyFont="1" applyAlignment="1">
      <alignment horizontal="centerContinuous" vertical="center" wrapText="1"/>
    </xf>
    <xf numFmtId="164" fontId="2" fillId="0" borderId="0" xfId="0" applyNumberFormat="1" applyFont="1" applyAlignment="1">
      <alignment horizontal="centerContinuous" vertical="center" wrapText="1"/>
    </xf>
    <xf numFmtId="165" fontId="0" fillId="0" borderId="0" xfId="0" applyNumberFormat="1"/>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65" fontId="5" fillId="3" borderId="1" xfId="0" applyNumberFormat="1" applyFont="1" applyFill="1" applyBorder="1" applyAlignment="1">
      <alignment horizontal="right" vertical="center" wrapText="1"/>
    </xf>
    <xf numFmtId="10" fontId="5" fillId="3" borderId="1" xfId="1" applyNumberFormat="1" applyFont="1" applyFill="1" applyBorder="1" applyAlignment="1" applyProtection="1">
      <alignment horizontal="center" vertical="center" wrapText="1"/>
    </xf>
    <xf numFmtId="10" fontId="5" fillId="3" borderId="1" xfId="1"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5" fontId="4" fillId="0" borderId="1" xfId="0" applyNumberFormat="1" applyFont="1" applyBorder="1" applyAlignment="1">
      <alignment vertical="center" wrapText="1"/>
    </xf>
    <xf numFmtId="10" fontId="4" fillId="0" borderId="1" xfId="1" applyNumberFormat="1" applyFont="1" applyBorder="1" applyAlignment="1" applyProtection="1">
      <alignment horizontal="center" vertical="center" wrapText="1"/>
    </xf>
    <xf numFmtId="10" fontId="4" fillId="0" borderId="1" xfId="1" applyNumberFormat="1" applyFont="1" applyBorder="1" applyAlignment="1" applyProtection="1">
      <alignment horizontal="center" vertical="center" wrapText="1"/>
      <protection locked="0"/>
    </xf>
    <xf numFmtId="165" fontId="5" fillId="3" borderId="1" xfId="1" applyNumberFormat="1" applyFont="1" applyFill="1" applyBorder="1" applyAlignment="1" applyProtection="1">
      <alignment horizontal="center" vertical="center" wrapText="1"/>
      <protection locked="0"/>
    </xf>
    <xf numFmtId="9" fontId="4" fillId="0" borderId="1" xfId="1" applyFont="1" applyBorder="1" applyAlignment="1" applyProtection="1">
      <alignment horizontal="center" vertical="center" wrapText="1"/>
    </xf>
    <xf numFmtId="0" fontId="2" fillId="0" borderId="0" xfId="0" applyFont="1" applyAlignment="1">
      <alignment horizontal="left" vertical="center" wrapText="1"/>
    </xf>
    <xf numFmtId="0" fontId="3" fillId="0" borderId="0" xfId="0" applyFont="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E84A-B115-4C60-9510-3F46B0EA53C4}">
  <dimension ref="A1:H77"/>
  <sheetViews>
    <sheetView showGridLines="0" tabSelected="1" topLeftCell="A45" workbookViewId="0">
      <selection activeCell="C50" sqref="C50"/>
    </sheetView>
  </sheetViews>
  <sheetFormatPr baseColWidth="10" defaultRowHeight="15" x14ac:dyDescent="0.25"/>
  <cols>
    <col min="1" max="1" width="8.85546875" customWidth="1"/>
    <col min="2" max="2" width="37.5703125" customWidth="1"/>
    <col min="3" max="3" width="72.5703125" customWidth="1"/>
    <col min="4" max="5" width="19.140625" customWidth="1"/>
    <col min="6" max="6" width="18.7109375" bestFit="1" customWidth="1"/>
    <col min="7" max="7" width="16.140625" customWidth="1"/>
    <col min="8" max="8" width="47.85546875" customWidth="1"/>
  </cols>
  <sheetData>
    <row r="1" spans="1:8" ht="18" x14ac:dyDescent="0.25">
      <c r="A1" s="19" t="s">
        <v>159</v>
      </c>
      <c r="B1" s="19"/>
      <c r="C1" s="19"/>
      <c r="D1" s="19"/>
      <c r="E1" s="19"/>
      <c r="F1" s="19"/>
      <c r="G1" s="19"/>
      <c r="H1" s="19"/>
    </row>
    <row r="2" spans="1:8" x14ac:dyDescent="0.25">
      <c r="A2" s="20"/>
      <c r="B2" s="20"/>
      <c r="C2" s="20"/>
      <c r="D2" s="20"/>
      <c r="E2" s="20"/>
      <c r="F2" s="20"/>
      <c r="G2" s="20"/>
      <c r="H2" s="1"/>
    </row>
    <row r="3" spans="1:8" ht="18" x14ac:dyDescent="0.25">
      <c r="A3" s="2"/>
      <c r="B3" s="3"/>
      <c r="C3" s="3"/>
      <c r="D3" s="4"/>
      <c r="E3" s="4"/>
      <c r="F3" s="4"/>
      <c r="G3" s="1"/>
      <c r="H3" s="1"/>
    </row>
    <row r="4" spans="1:8" ht="35.1" customHeight="1" x14ac:dyDescent="0.25">
      <c r="A4" s="6" t="s">
        <v>0</v>
      </c>
      <c r="B4" s="6" t="s">
        <v>1</v>
      </c>
      <c r="C4" s="6" t="s">
        <v>2</v>
      </c>
      <c r="D4" s="7" t="s">
        <v>158</v>
      </c>
      <c r="E4" s="6" t="s">
        <v>157</v>
      </c>
      <c r="F4" s="6" t="s">
        <v>3</v>
      </c>
      <c r="G4" s="6" t="s">
        <v>4</v>
      </c>
      <c r="H4" s="6" t="s">
        <v>152</v>
      </c>
    </row>
    <row r="5" spans="1:8" ht="53.25" customHeight="1" x14ac:dyDescent="0.25">
      <c r="A5" s="8" t="s">
        <v>5</v>
      </c>
      <c r="B5" s="7" t="s">
        <v>6</v>
      </c>
      <c r="C5" s="7" t="s">
        <v>171</v>
      </c>
      <c r="D5" s="9">
        <f>SUM(D6:D22)</f>
        <v>2381416832.2800007</v>
      </c>
      <c r="E5" s="9">
        <f>SUM(E6:E22)</f>
        <v>2116380981.0000002</v>
      </c>
      <c r="F5" s="9">
        <f>SUM(F6:F22)</f>
        <v>265035851.28000009</v>
      </c>
      <c r="G5" s="10">
        <f>+D5/E5-1</f>
        <v>0.12523069034327161</v>
      </c>
      <c r="H5" s="11"/>
    </row>
    <row r="6" spans="1:8" ht="51" x14ac:dyDescent="0.25">
      <c r="A6" s="12" t="s">
        <v>7</v>
      </c>
      <c r="B6" s="13" t="s">
        <v>8</v>
      </c>
      <c r="C6" s="13" t="s">
        <v>9</v>
      </c>
      <c r="D6" s="14">
        <v>1396166365.8000002</v>
      </c>
      <c r="E6" s="14">
        <v>1220652778.9200001</v>
      </c>
      <c r="F6" s="14">
        <f>+D6-E6</f>
        <v>175513586.88000011</v>
      </c>
      <c r="G6" s="15">
        <f>+D6/E6-1</f>
        <v>0.14378666063849033</v>
      </c>
      <c r="H6" s="16"/>
    </row>
    <row r="7" spans="1:8" ht="51" x14ac:dyDescent="0.25">
      <c r="A7" s="12" t="s">
        <v>10</v>
      </c>
      <c r="B7" s="13" t="s">
        <v>11</v>
      </c>
      <c r="C7" s="13" t="s">
        <v>12</v>
      </c>
      <c r="D7" s="14">
        <v>4545000</v>
      </c>
      <c r="E7" s="14">
        <v>4545000</v>
      </c>
      <c r="F7" s="14">
        <f t="shared" ref="F7:F71" si="0">+D7-E7</f>
        <v>0</v>
      </c>
      <c r="G7" s="15">
        <f t="shared" ref="G7:G58" si="1">+D7/E7-1</f>
        <v>0</v>
      </c>
      <c r="H7" s="16"/>
    </row>
    <row r="8" spans="1:8" ht="38.25" x14ac:dyDescent="0.25">
      <c r="A8" s="12" t="s">
        <v>13</v>
      </c>
      <c r="B8" s="13" t="s">
        <v>14</v>
      </c>
      <c r="C8" s="13" t="s">
        <v>15</v>
      </c>
      <c r="D8" s="14">
        <v>18000000</v>
      </c>
      <c r="E8" s="14">
        <v>18000000</v>
      </c>
      <c r="F8" s="14">
        <f t="shared" si="0"/>
        <v>0</v>
      </c>
      <c r="G8" s="15">
        <f t="shared" si="1"/>
        <v>0</v>
      </c>
      <c r="H8" s="16"/>
    </row>
    <row r="9" spans="1:8" ht="38.25" x14ac:dyDescent="0.25">
      <c r="A9" s="12" t="s">
        <v>16</v>
      </c>
      <c r="B9" s="13" t="s">
        <v>17</v>
      </c>
      <c r="C9" s="13" t="s">
        <v>18</v>
      </c>
      <c r="D9" s="14">
        <v>158232848.03999999</v>
      </c>
      <c r="E9" s="14">
        <v>141826625.03999999</v>
      </c>
      <c r="F9" s="14">
        <f t="shared" si="0"/>
        <v>16406223</v>
      </c>
      <c r="G9" s="15">
        <f t="shared" si="1"/>
        <v>0.11567801881609241</v>
      </c>
      <c r="H9" s="16"/>
    </row>
    <row r="10" spans="1:8" ht="25.5" x14ac:dyDescent="0.25">
      <c r="A10" s="12" t="s">
        <v>19</v>
      </c>
      <c r="B10" s="13" t="s">
        <v>20</v>
      </c>
      <c r="C10" s="13" t="s">
        <v>21</v>
      </c>
      <c r="D10" s="14">
        <v>45475026</v>
      </c>
      <c r="E10" s="14">
        <v>45475026</v>
      </c>
      <c r="F10" s="14">
        <f t="shared" si="0"/>
        <v>0</v>
      </c>
      <c r="G10" s="15">
        <f t="shared" si="1"/>
        <v>0</v>
      </c>
      <c r="H10" s="16"/>
    </row>
    <row r="11" spans="1:8" ht="38.25" x14ac:dyDescent="0.25">
      <c r="A11" s="12" t="s">
        <v>22</v>
      </c>
      <c r="B11" s="13" t="s">
        <v>23</v>
      </c>
      <c r="C11" s="13" t="s">
        <v>24</v>
      </c>
      <c r="D11" s="14">
        <v>141414301.91999999</v>
      </c>
      <c r="E11" s="14">
        <v>126995167.31999999</v>
      </c>
      <c r="F11" s="14">
        <f t="shared" si="0"/>
        <v>14419134.599999994</v>
      </c>
      <c r="G11" s="15">
        <f t="shared" si="1"/>
        <v>0.11354081343636424</v>
      </c>
      <c r="H11" s="16"/>
    </row>
    <row r="12" spans="1:8" ht="51" x14ac:dyDescent="0.25">
      <c r="A12" s="12" t="s">
        <v>25</v>
      </c>
      <c r="B12" s="13" t="s">
        <v>26</v>
      </c>
      <c r="C12" s="13" t="s">
        <v>27</v>
      </c>
      <c r="D12" s="14">
        <v>30311773.679999996</v>
      </c>
      <c r="E12" s="14">
        <v>28520754.600000001</v>
      </c>
      <c r="F12" s="14">
        <f t="shared" si="0"/>
        <v>1791019.0799999945</v>
      </c>
      <c r="G12" s="15">
        <f t="shared" si="1"/>
        <v>6.2797043946375641E-2</v>
      </c>
      <c r="H12" s="16"/>
    </row>
    <row r="13" spans="1:8" ht="51" x14ac:dyDescent="0.25">
      <c r="A13" s="12" t="s">
        <v>28</v>
      </c>
      <c r="B13" s="13" t="s">
        <v>29</v>
      </c>
      <c r="C13" s="13" t="s">
        <v>30</v>
      </c>
      <c r="D13" s="14">
        <v>44240586</v>
      </c>
      <c r="E13" s="14">
        <v>44240582.159999996</v>
      </c>
      <c r="F13" s="14">
        <f t="shared" si="0"/>
        <v>3.8400000035762787</v>
      </c>
      <c r="G13" s="15">
        <f t="shared" si="1"/>
        <v>8.6798134457666265E-8</v>
      </c>
      <c r="H13" s="16"/>
    </row>
    <row r="14" spans="1:8" ht="89.25" x14ac:dyDescent="0.25">
      <c r="A14" s="12" t="s">
        <v>31</v>
      </c>
      <c r="B14" s="13" t="s">
        <v>32</v>
      </c>
      <c r="C14" s="13" t="s">
        <v>33</v>
      </c>
      <c r="D14" s="14">
        <v>156969876</v>
      </c>
      <c r="E14" s="14">
        <v>140964642.36000001</v>
      </c>
      <c r="F14" s="14">
        <f t="shared" si="0"/>
        <v>16005233.639999986</v>
      </c>
      <c r="G14" s="15">
        <f t="shared" si="1"/>
        <v>0.11354076718845074</v>
      </c>
      <c r="H14" s="16"/>
    </row>
    <row r="15" spans="1:8" ht="51" x14ac:dyDescent="0.25">
      <c r="A15" s="12" t="s">
        <v>34</v>
      </c>
      <c r="B15" s="13" t="s">
        <v>35</v>
      </c>
      <c r="C15" s="13" t="s">
        <v>36</v>
      </c>
      <c r="D15" s="14">
        <v>8484860.0399999991</v>
      </c>
      <c r="E15" s="14">
        <v>7619717.1600000001</v>
      </c>
      <c r="F15" s="14">
        <f t="shared" si="0"/>
        <v>865142.87999999896</v>
      </c>
      <c r="G15" s="15">
        <f t="shared" si="1"/>
        <v>0.11354002541480157</v>
      </c>
      <c r="H15" s="16"/>
    </row>
    <row r="16" spans="1:8" ht="38.25" x14ac:dyDescent="0.25">
      <c r="A16" s="12" t="s">
        <v>37</v>
      </c>
      <c r="B16" s="13" t="s">
        <v>38</v>
      </c>
      <c r="C16" s="13" t="s">
        <v>39</v>
      </c>
      <c r="D16" s="14">
        <v>25454575.920000002</v>
      </c>
      <c r="E16" s="14">
        <v>22859127.84</v>
      </c>
      <c r="F16" s="14">
        <f t="shared" si="0"/>
        <v>2595448.0800000019</v>
      </c>
      <c r="G16" s="15">
        <f t="shared" si="1"/>
        <v>0.11354099325952238</v>
      </c>
      <c r="H16" s="16"/>
    </row>
    <row r="17" spans="1:8" ht="38.25" x14ac:dyDescent="0.25">
      <c r="A17" s="12" t="s">
        <v>40</v>
      </c>
      <c r="B17" s="13" t="s">
        <v>41</v>
      </c>
      <c r="C17" s="13" t="s">
        <v>42</v>
      </c>
      <c r="D17" s="14">
        <v>84848581.079999998</v>
      </c>
      <c r="E17" s="14">
        <v>76094116.680000007</v>
      </c>
      <c r="F17" s="14">
        <f t="shared" si="0"/>
        <v>8754464.3999999911</v>
      </c>
      <c r="G17" s="15">
        <f t="shared" si="1"/>
        <v>0.11504784840088633</v>
      </c>
      <c r="H17" s="16"/>
    </row>
    <row r="18" spans="1:8" ht="51" x14ac:dyDescent="0.25">
      <c r="A18" s="12" t="s">
        <v>43</v>
      </c>
      <c r="B18" s="13" t="s">
        <v>44</v>
      </c>
      <c r="C18" s="13" t="s">
        <v>45</v>
      </c>
      <c r="D18" s="14">
        <v>8484860.0399999991</v>
      </c>
      <c r="E18" s="14">
        <v>7619717.1600000001</v>
      </c>
      <c r="F18" s="14">
        <f t="shared" si="0"/>
        <v>865142.87999999896</v>
      </c>
      <c r="G18" s="15">
        <f t="shared" si="1"/>
        <v>0.11354002541480157</v>
      </c>
      <c r="H18" s="16"/>
    </row>
    <row r="19" spans="1:8" ht="38.25" x14ac:dyDescent="0.25">
      <c r="A19" s="12" t="s">
        <v>46</v>
      </c>
      <c r="B19" s="13" t="s">
        <v>47</v>
      </c>
      <c r="C19" s="13" t="s">
        <v>48</v>
      </c>
      <c r="D19" s="14">
        <v>91975863</v>
      </c>
      <c r="E19" s="14">
        <v>81909465.719999999</v>
      </c>
      <c r="F19" s="14">
        <f t="shared" si="0"/>
        <v>10066397.280000001</v>
      </c>
      <c r="G19" s="15">
        <f t="shared" si="1"/>
        <v>0.12289662973033</v>
      </c>
      <c r="H19" s="16"/>
    </row>
    <row r="20" spans="1:8" ht="63.75" x14ac:dyDescent="0.25">
      <c r="A20" s="12" t="s">
        <v>49</v>
      </c>
      <c r="B20" s="13" t="s">
        <v>50</v>
      </c>
      <c r="C20" s="13" t="s">
        <v>51</v>
      </c>
      <c r="D20" s="14">
        <v>50909149.920000002</v>
      </c>
      <c r="E20" s="14">
        <v>44973013.68</v>
      </c>
      <c r="F20" s="14">
        <f t="shared" si="0"/>
        <v>5936136.2400000021</v>
      </c>
      <c r="G20" s="15">
        <f t="shared" si="1"/>
        <v>0.13199329451741559</v>
      </c>
      <c r="H20" s="16"/>
    </row>
    <row r="21" spans="1:8" ht="63.75" x14ac:dyDescent="0.25">
      <c r="A21" s="12" t="s">
        <v>52</v>
      </c>
      <c r="B21" s="13" t="s">
        <v>53</v>
      </c>
      <c r="C21" s="13" t="s">
        <v>54</v>
      </c>
      <c r="D21" s="14">
        <v>25454575.920000002</v>
      </c>
      <c r="E21" s="14">
        <v>22859127.84</v>
      </c>
      <c r="F21" s="14">
        <f t="shared" si="0"/>
        <v>2595448.0800000019</v>
      </c>
      <c r="G21" s="15">
        <f t="shared" si="1"/>
        <v>0.11354099325952238</v>
      </c>
      <c r="H21" s="16"/>
    </row>
    <row r="22" spans="1:8" ht="51" x14ac:dyDescent="0.25">
      <c r="A22" s="12" t="s">
        <v>55</v>
      </c>
      <c r="B22" s="13" t="s">
        <v>56</v>
      </c>
      <c r="C22" s="13" t="s">
        <v>57</v>
      </c>
      <c r="D22" s="14">
        <v>90448588.919999987</v>
      </c>
      <c r="E22" s="14">
        <v>81226118.519999996</v>
      </c>
      <c r="F22" s="14">
        <f t="shared" si="0"/>
        <v>9222470.3999999911</v>
      </c>
      <c r="G22" s="15">
        <f t="shared" si="1"/>
        <v>0.1135407005534701</v>
      </c>
      <c r="H22" s="16"/>
    </row>
    <row r="23" spans="1:8" ht="21.95" customHeight="1" x14ac:dyDescent="0.25">
      <c r="A23" s="8">
        <v>1</v>
      </c>
      <c r="B23" s="7" t="s">
        <v>58</v>
      </c>
      <c r="C23" s="7"/>
      <c r="D23" s="9">
        <f>SUM(D24:D46)</f>
        <v>1835022279.4099998</v>
      </c>
      <c r="E23" s="9">
        <f>SUM(E24:E46)</f>
        <v>1956355403.2259998</v>
      </c>
      <c r="F23" s="9">
        <f>SUM(F24:F45)</f>
        <v>-121333123.81600007</v>
      </c>
      <c r="G23" s="10">
        <f t="shared" ref="G23:G71" si="2">+D23/E23-1</f>
        <v>-6.2019980426830212E-2</v>
      </c>
      <c r="H23" s="17"/>
    </row>
    <row r="24" spans="1:8" ht="63.75" x14ac:dyDescent="0.25">
      <c r="A24" s="12" t="s">
        <v>59</v>
      </c>
      <c r="B24" s="13" t="s">
        <v>60</v>
      </c>
      <c r="C24" s="13" t="s">
        <v>172</v>
      </c>
      <c r="D24" s="14">
        <v>4000000</v>
      </c>
      <c r="E24" s="14">
        <v>8970000</v>
      </c>
      <c r="F24" s="14">
        <f t="shared" si="0"/>
        <v>-4970000</v>
      </c>
      <c r="G24" s="15">
        <f t="shared" si="1"/>
        <v>-0.55406911928651059</v>
      </c>
      <c r="H24" s="16"/>
    </row>
    <row r="25" spans="1:8" ht="38.25" x14ac:dyDescent="0.25">
      <c r="A25" s="12" t="s">
        <v>61</v>
      </c>
      <c r="B25" s="13" t="s">
        <v>62</v>
      </c>
      <c r="C25" s="13" t="s">
        <v>63</v>
      </c>
      <c r="D25" s="14">
        <v>72000</v>
      </c>
      <c r="E25" s="14">
        <v>72000</v>
      </c>
      <c r="F25" s="14">
        <f t="shared" si="0"/>
        <v>0</v>
      </c>
      <c r="G25" s="15">
        <f t="shared" si="1"/>
        <v>0</v>
      </c>
      <c r="H25" s="16"/>
    </row>
    <row r="26" spans="1:8" ht="38.25" x14ac:dyDescent="0.25">
      <c r="A26" s="12" t="s">
        <v>64</v>
      </c>
      <c r="B26" s="13" t="s">
        <v>65</v>
      </c>
      <c r="C26" s="13" t="s">
        <v>66</v>
      </c>
      <c r="D26" s="14">
        <v>660000</v>
      </c>
      <c r="E26" s="14">
        <v>660000</v>
      </c>
      <c r="F26" s="14">
        <f t="shared" si="0"/>
        <v>0</v>
      </c>
      <c r="G26" s="15">
        <f t="shared" si="1"/>
        <v>0</v>
      </c>
      <c r="H26" s="16"/>
    </row>
    <row r="27" spans="1:8" ht="114.75" x14ac:dyDescent="0.25">
      <c r="A27" s="12" t="s">
        <v>67</v>
      </c>
      <c r="B27" s="13" t="s">
        <v>68</v>
      </c>
      <c r="C27" s="13" t="s">
        <v>173</v>
      </c>
      <c r="D27" s="14">
        <v>127500000</v>
      </c>
      <c r="E27" s="14">
        <v>133000000</v>
      </c>
      <c r="F27" s="14">
        <f t="shared" si="0"/>
        <v>-5500000</v>
      </c>
      <c r="G27" s="15">
        <f t="shared" si="1"/>
        <v>-4.1353383458646586E-2</v>
      </c>
      <c r="H27" s="16"/>
    </row>
    <row r="28" spans="1:8" ht="25.5" x14ac:dyDescent="0.25">
      <c r="A28" s="12" t="s">
        <v>155</v>
      </c>
      <c r="B28" s="13" t="s">
        <v>156</v>
      </c>
      <c r="C28" s="13" t="s">
        <v>174</v>
      </c>
      <c r="D28" s="14">
        <v>2500000</v>
      </c>
      <c r="E28" s="14">
        <v>7000000</v>
      </c>
      <c r="F28" s="14">
        <f t="shared" si="0"/>
        <v>-4500000</v>
      </c>
      <c r="G28" s="15">
        <f t="shared" si="1"/>
        <v>-0.64285714285714279</v>
      </c>
      <c r="H28" s="16"/>
    </row>
    <row r="29" spans="1:8" ht="51" x14ac:dyDescent="0.25">
      <c r="A29" s="12" t="s">
        <v>69</v>
      </c>
      <c r="B29" s="13" t="s">
        <v>70</v>
      </c>
      <c r="C29" s="13" t="s">
        <v>71</v>
      </c>
      <c r="D29" s="14">
        <v>1500000</v>
      </c>
      <c r="E29" s="14">
        <v>1275000</v>
      </c>
      <c r="F29" s="14">
        <f t="shared" si="0"/>
        <v>225000</v>
      </c>
      <c r="G29" s="15">
        <f t="shared" si="1"/>
        <v>0.17647058823529416</v>
      </c>
      <c r="H29" s="16"/>
    </row>
    <row r="30" spans="1:8" ht="38.25" x14ac:dyDescent="0.25">
      <c r="A30" s="12" t="s">
        <v>72</v>
      </c>
      <c r="B30" s="13" t="s">
        <v>73</v>
      </c>
      <c r="C30" s="13" t="s">
        <v>74</v>
      </c>
      <c r="D30" s="14">
        <v>7140910</v>
      </c>
      <c r="E30" s="14">
        <v>7372341.5999999996</v>
      </c>
      <c r="F30" s="14">
        <f t="shared" si="0"/>
        <v>-231431.59999999963</v>
      </c>
      <c r="G30" s="15">
        <f t="shared" si="1"/>
        <v>-3.1391871478120281E-2</v>
      </c>
      <c r="H30" s="16"/>
    </row>
    <row r="31" spans="1:8" ht="38.25" x14ac:dyDescent="0.25">
      <c r="A31" s="12" t="s">
        <v>75</v>
      </c>
      <c r="B31" s="13" t="s">
        <v>76</v>
      </c>
      <c r="C31" s="13" t="s">
        <v>175</v>
      </c>
      <c r="D31" s="14">
        <v>500000</v>
      </c>
      <c r="E31" s="14">
        <v>1700000</v>
      </c>
      <c r="F31" s="14">
        <f t="shared" si="0"/>
        <v>-1200000</v>
      </c>
      <c r="G31" s="15">
        <f t="shared" si="1"/>
        <v>-0.70588235294117641</v>
      </c>
      <c r="H31" s="16"/>
    </row>
    <row r="32" spans="1:8" ht="25.5" x14ac:dyDescent="0.25">
      <c r="A32" s="12" t="s">
        <v>77</v>
      </c>
      <c r="B32" s="13" t="s">
        <v>78</v>
      </c>
      <c r="C32" s="13" t="s">
        <v>79</v>
      </c>
      <c r="D32" s="14">
        <v>0</v>
      </c>
      <c r="E32" s="14">
        <v>2639600</v>
      </c>
      <c r="F32" s="14">
        <f t="shared" si="0"/>
        <v>-2639600</v>
      </c>
      <c r="G32" s="15">
        <f t="shared" si="1"/>
        <v>-1</v>
      </c>
      <c r="H32" s="16"/>
    </row>
    <row r="33" spans="1:8" ht="89.25" x14ac:dyDescent="0.25">
      <c r="A33" s="12" t="s">
        <v>80</v>
      </c>
      <c r="B33" s="13" t="s">
        <v>81</v>
      </c>
      <c r="C33" s="13" t="s">
        <v>176</v>
      </c>
      <c r="D33" s="14">
        <v>56230000</v>
      </c>
      <c r="E33" s="14">
        <v>135104999.72399998</v>
      </c>
      <c r="F33" s="14">
        <f t="shared" si="0"/>
        <v>-78874999.723999977</v>
      </c>
      <c r="G33" s="15">
        <f t="shared" si="1"/>
        <v>-0.58380518770682222</v>
      </c>
      <c r="H33" s="16"/>
    </row>
    <row r="34" spans="1:8" ht="25.5" x14ac:dyDescent="0.25">
      <c r="A34" s="12" t="s">
        <v>80</v>
      </c>
      <c r="B34" s="13" t="s">
        <v>82</v>
      </c>
      <c r="C34" s="13" t="s">
        <v>83</v>
      </c>
      <c r="D34" s="14">
        <v>392931355</v>
      </c>
      <c r="E34" s="14">
        <v>357714869</v>
      </c>
      <c r="F34" s="14">
        <f t="shared" si="0"/>
        <v>35216486</v>
      </c>
      <c r="G34" s="15">
        <f t="shared" si="1"/>
        <v>9.8448482442031304E-2</v>
      </c>
      <c r="H34" s="16"/>
    </row>
    <row r="35" spans="1:8" ht="38.25" x14ac:dyDescent="0.25">
      <c r="A35" s="12" t="s">
        <v>84</v>
      </c>
      <c r="B35" s="13" t="s">
        <v>85</v>
      </c>
      <c r="C35" s="13" t="s">
        <v>177</v>
      </c>
      <c r="D35" s="14">
        <v>741176641.05999994</v>
      </c>
      <c r="E35" s="14">
        <v>714522012</v>
      </c>
      <c r="F35" s="14">
        <f t="shared" si="0"/>
        <v>26654629.059999943</v>
      </c>
      <c r="G35" s="15">
        <f t="shared" si="1"/>
        <v>3.7304139847828655E-2</v>
      </c>
      <c r="H35" s="16"/>
    </row>
    <row r="36" spans="1:8" ht="51" x14ac:dyDescent="0.25">
      <c r="A36" s="12" t="s">
        <v>86</v>
      </c>
      <c r="B36" s="13" t="s">
        <v>87</v>
      </c>
      <c r="C36" s="13" t="s">
        <v>88</v>
      </c>
      <c r="D36" s="14">
        <v>300000</v>
      </c>
      <c r="E36" s="14">
        <v>300000</v>
      </c>
      <c r="F36" s="14">
        <f t="shared" si="0"/>
        <v>0</v>
      </c>
      <c r="G36" s="15">
        <f t="shared" si="1"/>
        <v>0</v>
      </c>
      <c r="H36" s="16"/>
    </row>
    <row r="37" spans="1:8" ht="51" x14ac:dyDescent="0.25">
      <c r="A37" s="12" t="s">
        <v>89</v>
      </c>
      <c r="B37" s="13" t="s">
        <v>90</v>
      </c>
      <c r="C37" s="13" t="s">
        <v>178</v>
      </c>
      <c r="D37" s="14">
        <v>396742019.84999996</v>
      </c>
      <c r="E37" s="14">
        <v>465725650.90200001</v>
      </c>
      <c r="F37" s="14">
        <f t="shared" si="0"/>
        <v>-68983631.052000046</v>
      </c>
      <c r="G37" s="15">
        <f t="shared" si="1"/>
        <v>-0.14812074644889139</v>
      </c>
      <c r="H37" s="16"/>
    </row>
    <row r="38" spans="1:8" ht="140.25" x14ac:dyDescent="0.25">
      <c r="A38" s="12" t="s">
        <v>91</v>
      </c>
      <c r="B38" s="13" t="s">
        <v>92</v>
      </c>
      <c r="C38" s="13" t="s">
        <v>179</v>
      </c>
      <c r="D38" s="14">
        <v>2450600</v>
      </c>
      <c r="E38" s="14">
        <v>1335600</v>
      </c>
      <c r="F38" s="14">
        <f t="shared" si="0"/>
        <v>1115000</v>
      </c>
      <c r="G38" s="15">
        <f t="shared" si="1"/>
        <v>0.8348307876609764</v>
      </c>
      <c r="H38" s="16"/>
    </row>
    <row r="39" spans="1:8" ht="76.5" x14ac:dyDescent="0.25">
      <c r="A39" s="12" t="s">
        <v>93</v>
      </c>
      <c r="B39" s="13" t="s">
        <v>94</v>
      </c>
      <c r="C39" s="13" t="s">
        <v>180</v>
      </c>
      <c r="D39" s="14">
        <v>9750000</v>
      </c>
      <c r="E39" s="14">
        <v>10350000</v>
      </c>
      <c r="F39" s="14">
        <f t="shared" si="0"/>
        <v>-600000</v>
      </c>
      <c r="G39" s="15">
        <f t="shared" si="1"/>
        <v>-5.7971014492753659E-2</v>
      </c>
      <c r="H39" s="16"/>
    </row>
    <row r="40" spans="1:8" ht="114.75" x14ac:dyDescent="0.25">
      <c r="A40" s="12" t="s">
        <v>95</v>
      </c>
      <c r="B40" s="13" t="s">
        <v>96</v>
      </c>
      <c r="C40" s="13" t="s">
        <v>181</v>
      </c>
      <c r="D40" s="14">
        <v>8640450</v>
      </c>
      <c r="E40" s="14">
        <v>9635850</v>
      </c>
      <c r="F40" s="14">
        <f t="shared" si="0"/>
        <v>-995400</v>
      </c>
      <c r="G40" s="15">
        <f t="shared" si="1"/>
        <v>-0.10330173259235043</v>
      </c>
      <c r="H40" s="16"/>
    </row>
    <row r="41" spans="1:8" ht="51" x14ac:dyDescent="0.25">
      <c r="A41" s="12" t="s">
        <v>97</v>
      </c>
      <c r="B41" s="13" t="s">
        <v>98</v>
      </c>
      <c r="C41" s="13" t="s">
        <v>99</v>
      </c>
      <c r="D41" s="14">
        <v>600000</v>
      </c>
      <c r="E41" s="14">
        <v>600000</v>
      </c>
      <c r="F41" s="14">
        <f t="shared" si="0"/>
        <v>0</v>
      </c>
      <c r="G41" s="15">
        <f t="shared" si="1"/>
        <v>0</v>
      </c>
      <c r="H41" s="16"/>
    </row>
    <row r="42" spans="1:8" ht="191.25" x14ac:dyDescent="0.25">
      <c r="A42" s="12" t="s">
        <v>100</v>
      </c>
      <c r="B42" s="13" t="s">
        <v>101</v>
      </c>
      <c r="C42" s="13" t="s">
        <v>182</v>
      </c>
      <c r="D42" s="14">
        <v>74403303.5</v>
      </c>
      <c r="E42" s="14">
        <v>96077480</v>
      </c>
      <c r="F42" s="14">
        <f t="shared" si="0"/>
        <v>-21674176.5</v>
      </c>
      <c r="G42" s="15">
        <f t="shared" si="1"/>
        <v>-0.22559060146040466</v>
      </c>
      <c r="H42" s="16"/>
    </row>
    <row r="43" spans="1:8" ht="63.75" x14ac:dyDescent="0.25">
      <c r="A43" s="12" t="s">
        <v>102</v>
      </c>
      <c r="B43" s="13" t="s">
        <v>103</v>
      </c>
      <c r="C43" s="13" t="s">
        <v>183</v>
      </c>
      <c r="D43" s="14">
        <v>5625000</v>
      </c>
      <c r="E43" s="14">
        <v>0</v>
      </c>
      <c r="F43" s="14">
        <f t="shared" si="0"/>
        <v>5625000</v>
      </c>
      <c r="G43" s="18">
        <v>1</v>
      </c>
      <c r="H43" s="16"/>
    </row>
    <row r="44" spans="1:8" ht="51" x14ac:dyDescent="0.25">
      <c r="A44" s="12" t="s">
        <v>104</v>
      </c>
      <c r="B44" s="13" t="s">
        <v>105</v>
      </c>
      <c r="C44" s="13" t="s">
        <v>184</v>
      </c>
      <c r="D44" s="14">
        <v>200000</v>
      </c>
      <c r="E44" s="14">
        <v>200000</v>
      </c>
      <c r="F44" s="14">
        <f t="shared" si="0"/>
        <v>0</v>
      </c>
      <c r="G44" s="15">
        <f t="shared" si="1"/>
        <v>0</v>
      </c>
      <c r="H44" s="16"/>
    </row>
    <row r="45" spans="1:8" ht="25.5" x14ac:dyDescent="0.25">
      <c r="A45" s="12" t="s">
        <v>153</v>
      </c>
      <c r="B45" s="13" t="s">
        <v>154</v>
      </c>
      <c r="C45" s="13" t="s">
        <v>185</v>
      </c>
      <c r="D45" s="14">
        <v>1800000</v>
      </c>
      <c r="E45" s="14">
        <v>1800000</v>
      </c>
      <c r="F45" s="14">
        <f t="shared" si="0"/>
        <v>0</v>
      </c>
      <c r="G45" s="15">
        <f t="shared" si="1"/>
        <v>0</v>
      </c>
      <c r="H45" s="16"/>
    </row>
    <row r="46" spans="1:8" ht="38.25" x14ac:dyDescent="0.25">
      <c r="A46" s="12" t="s">
        <v>106</v>
      </c>
      <c r="B46" s="13" t="s">
        <v>107</v>
      </c>
      <c r="C46" s="13" t="s">
        <v>108</v>
      </c>
      <c r="D46" s="14">
        <v>300000</v>
      </c>
      <c r="E46" s="14">
        <v>300000</v>
      </c>
      <c r="F46" s="14">
        <f t="shared" si="0"/>
        <v>0</v>
      </c>
      <c r="G46" s="15">
        <f t="shared" si="1"/>
        <v>0</v>
      </c>
      <c r="H46" s="16"/>
    </row>
    <row r="47" spans="1:8" ht="23.45" customHeight="1" x14ac:dyDescent="0.25">
      <c r="A47" s="8" t="s">
        <v>161</v>
      </c>
      <c r="B47" s="7" t="s">
        <v>109</v>
      </c>
      <c r="C47" s="7"/>
      <c r="D47" s="9">
        <f>SUM(D48:D60)</f>
        <v>6574570</v>
      </c>
      <c r="E47" s="9">
        <f>SUM(E48:E60)</f>
        <v>6401760</v>
      </c>
      <c r="F47" s="9">
        <f>SUM(F48:F60)</f>
        <v>172810</v>
      </c>
      <c r="G47" s="10">
        <f t="shared" si="2"/>
        <v>2.6994139111744309E-2</v>
      </c>
      <c r="H47" s="17"/>
    </row>
    <row r="48" spans="1:8" ht="38.25" x14ac:dyDescent="0.25">
      <c r="A48" s="12" t="s">
        <v>110</v>
      </c>
      <c r="B48" s="13" t="s">
        <v>111</v>
      </c>
      <c r="C48" s="13" t="s">
        <v>186</v>
      </c>
      <c r="D48" s="14">
        <v>150000</v>
      </c>
      <c r="E48" s="14">
        <v>150000</v>
      </c>
      <c r="F48" s="14">
        <f t="shared" si="0"/>
        <v>0</v>
      </c>
      <c r="G48" s="15">
        <f t="shared" si="1"/>
        <v>0</v>
      </c>
      <c r="H48" s="16"/>
    </row>
    <row r="49" spans="1:8" ht="63.75" x14ac:dyDescent="0.25">
      <c r="A49" s="12" t="s">
        <v>112</v>
      </c>
      <c r="B49" s="13" t="s">
        <v>113</v>
      </c>
      <c r="C49" s="13" t="s">
        <v>187</v>
      </c>
      <c r="D49" s="14">
        <v>200000</v>
      </c>
      <c r="E49" s="14">
        <v>300000</v>
      </c>
      <c r="F49" s="14">
        <f t="shared" si="0"/>
        <v>-100000</v>
      </c>
      <c r="G49" s="15">
        <f t="shared" si="1"/>
        <v>-0.33333333333333337</v>
      </c>
      <c r="H49" s="16"/>
    </row>
    <row r="50" spans="1:8" ht="76.5" x14ac:dyDescent="0.25">
      <c r="A50" s="12" t="s">
        <v>170</v>
      </c>
      <c r="B50" s="13" t="s">
        <v>160</v>
      </c>
      <c r="C50" s="13" t="s">
        <v>206</v>
      </c>
      <c r="D50" s="14">
        <v>500000</v>
      </c>
      <c r="E50" s="14">
        <v>0</v>
      </c>
      <c r="F50" s="14">
        <f t="shared" ref="F50" si="3">+D50-E50</f>
        <v>500000</v>
      </c>
      <c r="G50" s="15">
        <v>1</v>
      </c>
      <c r="H50" s="16"/>
    </row>
    <row r="51" spans="1:8" ht="51" x14ac:dyDescent="0.25">
      <c r="A51" s="12" t="s">
        <v>166</v>
      </c>
      <c r="B51" s="13" t="s">
        <v>167</v>
      </c>
      <c r="C51" s="13" t="s">
        <v>188</v>
      </c>
      <c r="D51" s="14">
        <v>140000</v>
      </c>
      <c r="E51" s="14">
        <v>0</v>
      </c>
      <c r="F51" s="14">
        <f t="shared" ref="F51" si="4">+D51-E51</f>
        <v>140000</v>
      </c>
      <c r="G51" s="15">
        <v>1</v>
      </c>
      <c r="H51" s="16"/>
    </row>
    <row r="52" spans="1:8" ht="63.75" x14ac:dyDescent="0.25">
      <c r="A52" s="12" t="s">
        <v>114</v>
      </c>
      <c r="B52" s="13" t="s">
        <v>115</v>
      </c>
      <c r="C52" s="13" t="s">
        <v>189</v>
      </c>
      <c r="D52" s="14">
        <v>650000</v>
      </c>
      <c r="E52" s="14">
        <v>280000</v>
      </c>
      <c r="F52" s="14">
        <f t="shared" si="0"/>
        <v>370000</v>
      </c>
      <c r="G52" s="15">
        <f t="shared" si="1"/>
        <v>1.3214285714285716</v>
      </c>
      <c r="H52" s="16"/>
    </row>
    <row r="53" spans="1:8" ht="25.5" x14ac:dyDescent="0.25">
      <c r="A53" s="12" t="s">
        <v>116</v>
      </c>
      <c r="B53" s="13" t="s">
        <v>117</v>
      </c>
      <c r="C53" s="13" t="s">
        <v>118</v>
      </c>
      <c r="D53" s="14">
        <v>100000</v>
      </c>
      <c r="E53" s="14">
        <v>100000</v>
      </c>
      <c r="F53" s="14">
        <f t="shared" si="0"/>
        <v>0</v>
      </c>
      <c r="G53" s="15">
        <f t="shared" si="1"/>
        <v>0</v>
      </c>
      <c r="H53" s="16"/>
    </row>
    <row r="54" spans="1:8" ht="38.25" x14ac:dyDescent="0.25">
      <c r="A54" s="12" t="s">
        <v>119</v>
      </c>
      <c r="B54" s="13" t="s">
        <v>120</v>
      </c>
      <c r="C54" s="13" t="s">
        <v>190</v>
      </c>
      <c r="D54" s="14">
        <v>150000</v>
      </c>
      <c r="E54" s="14">
        <v>150000</v>
      </c>
      <c r="F54" s="14">
        <f t="shared" si="0"/>
        <v>0</v>
      </c>
      <c r="G54" s="15">
        <f t="shared" si="1"/>
        <v>0</v>
      </c>
      <c r="H54" s="16"/>
    </row>
    <row r="55" spans="1:8" ht="76.5" x14ac:dyDescent="0.25">
      <c r="A55" s="12" t="s">
        <v>121</v>
      </c>
      <c r="B55" s="13" t="s">
        <v>122</v>
      </c>
      <c r="C55" s="13" t="s">
        <v>193</v>
      </c>
      <c r="D55" s="14">
        <v>875570</v>
      </c>
      <c r="E55" s="14">
        <v>483470</v>
      </c>
      <c r="F55" s="14">
        <f t="shared" si="0"/>
        <v>392100</v>
      </c>
      <c r="G55" s="15">
        <f t="shared" si="1"/>
        <v>0.81101205865927573</v>
      </c>
      <c r="H55" s="16"/>
    </row>
    <row r="56" spans="1:8" ht="51" x14ac:dyDescent="0.25">
      <c r="A56" s="12" t="s">
        <v>123</v>
      </c>
      <c r="B56" s="13" t="s">
        <v>124</v>
      </c>
      <c r="C56" s="13" t="s">
        <v>191</v>
      </c>
      <c r="D56" s="14">
        <v>590000</v>
      </c>
      <c r="E56" s="14">
        <v>447480</v>
      </c>
      <c r="F56" s="14">
        <f t="shared" si="0"/>
        <v>142520</v>
      </c>
      <c r="G56" s="15">
        <f t="shared" si="1"/>
        <v>0.31849468132653969</v>
      </c>
      <c r="H56" s="16"/>
    </row>
    <row r="57" spans="1:8" ht="63.75" x14ac:dyDescent="0.25">
      <c r="A57" s="12" t="s">
        <v>125</v>
      </c>
      <c r="B57" s="13" t="s">
        <v>126</v>
      </c>
      <c r="C57" s="13" t="s">
        <v>192</v>
      </c>
      <c r="D57" s="14">
        <v>2966500</v>
      </c>
      <c r="E57" s="14">
        <v>4140810</v>
      </c>
      <c r="F57" s="14">
        <f t="shared" si="0"/>
        <v>-1174310</v>
      </c>
      <c r="G57" s="15">
        <f t="shared" si="1"/>
        <v>-0.28359427261815928</v>
      </c>
      <c r="H57" s="16"/>
    </row>
    <row r="58" spans="1:8" ht="63.75" x14ac:dyDescent="0.25">
      <c r="A58" s="12" t="s">
        <v>127</v>
      </c>
      <c r="B58" s="13" t="s">
        <v>128</v>
      </c>
      <c r="C58" s="13" t="s">
        <v>194</v>
      </c>
      <c r="D58" s="14">
        <v>200000</v>
      </c>
      <c r="E58" s="14">
        <v>200000</v>
      </c>
      <c r="F58" s="14">
        <f t="shared" si="0"/>
        <v>0</v>
      </c>
      <c r="G58" s="15">
        <f t="shared" si="1"/>
        <v>0</v>
      </c>
      <c r="H58" s="16"/>
    </row>
    <row r="59" spans="1:8" ht="63.75" x14ac:dyDescent="0.25">
      <c r="A59" s="12" t="s">
        <v>129</v>
      </c>
      <c r="B59" s="13" t="s">
        <v>130</v>
      </c>
      <c r="C59" s="13" t="s">
        <v>195</v>
      </c>
      <c r="D59" s="14">
        <v>0</v>
      </c>
      <c r="E59" s="14">
        <v>150000</v>
      </c>
      <c r="F59" s="14">
        <f t="shared" ref="F59" si="5">+D59-E59</f>
        <v>-150000</v>
      </c>
      <c r="G59" s="15">
        <f t="shared" ref="G59" si="6">+D59/E59-1</f>
        <v>-1</v>
      </c>
      <c r="H59" s="16"/>
    </row>
    <row r="60" spans="1:8" ht="38.25" x14ac:dyDescent="0.25">
      <c r="A60" s="12" t="s">
        <v>168</v>
      </c>
      <c r="B60" s="13" t="s">
        <v>169</v>
      </c>
      <c r="C60" s="13" t="s">
        <v>196</v>
      </c>
      <c r="D60" s="14">
        <v>52500</v>
      </c>
      <c r="E60" s="14">
        <v>0</v>
      </c>
      <c r="F60" s="14">
        <f t="shared" si="0"/>
        <v>52500</v>
      </c>
      <c r="G60" s="15">
        <v>1</v>
      </c>
      <c r="H60" s="16"/>
    </row>
    <row r="61" spans="1:8" ht="21.6" customHeight="1" x14ac:dyDescent="0.25">
      <c r="A61" s="8" t="s">
        <v>131</v>
      </c>
      <c r="B61" s="7" t="s">
        <v>132</v>
      </c>
      <c r="C61" s="7"/>
      <c r="D61" s="9">
        <f>SUM(D62:D63)</f>
        <v>6113965</v>
      </c>
      <c r="E61" s="9">
        <f>SUM(E63:E63)</f>
        <v>339264209</v>
      </c>
      <c r="F61" s="9">
        <f>SUM(F63:F63)</f>
        <v>-336130029</v>
      </c>
      <c r="G61" s="10">
        <f t="shared" si="2"/>
        <v>-0.98197875037269255</v>
      </c>
      <c r="H61" s="11"/>
    </row>
    <row r="62" spans="1:8" ht="42.75" customHeight="1" x14ac:dyDescent="0.25">
      <c r="A62" s="12" t="s">
        <v>162</v>
      </c>
      <c r="B62" s="13" t="s">
        <v>163</v>
      </c>
      <c r="C62" s="13" t="s">
        <v>197</v>
      </c>
      <c r="D62" s="14">
        <v>2979785</v>
      </c>
      <c r="E62" s="14">
        <v>0</v>
      </c>
      <c r="F62" s="14">
        <f t="shared" si="0"/>
        <v>2979785</v>
      </c>
      <c r="G62" s="15">
        <v>1</v>
      </c>
      <c r="H62" s="16"/>
    </row>
    <row r="63" spans="1:8" ht="51" x14ac:dyDescent="0.25">
      <c r="A63" s="12" t="s">
        <v>133</v>
      </c>
      <c r="B63" s="13" t="s">
        <v>134</v>
      </c>
      <c r="C63" s="13" t="s">
        <v>198</v>
      </c>
      <c r="D63" s="14">
        <v>3134180</v>
      </c>
      <c r="E63" s="14">
        <v>339264209</v>
      </c>
      <c r="F63" s="14">
        <f t="shared" si="0"/>
        <v>-336130029</v>
      </c>
      <c r="G63" s="15">
        <f t="shared" ref="G63" si="7">+E63/D63-1</f>
        <v>107.24656178011473</v>
      </c>
      <c r="H63" s="16"/>
    </row>
    <row r="64" spans="1:8" ht="20.45" customHeight="1" x14ac:dyDescent="0.25">
      <c r="A64" s="8">
        <v>6</v>
      </c>
      <c r="B64" s="7" t="s">
        <v>135</v>
      </c>
      <c r="C64" s="7"/>
      <c r="D64" s="9">
        <f>SUM(D65:D71)</f>
        <v>93446201.030000001</v>
      </c>
      <c r="E64" s="9">
        <f>SUM(E65:E71)</f>
        <v>90015201.030000001</v>
      </c>
      <c r="F64" s="9">
        <f>SUM(F65:F71)</f>
        <v>3431000</v>
      </c>
      <c r="G64" s="10">
        <f t="shared" si="2"/>
        <v>3.8115784453522705E-2</v>
      </c>
      <c r="H64" s="11"/>
    </row>
    <row r="65" spans="1:8" ht="63.75" x14ac:dyDescent="0.25">
      <c r="A65" s="12" t="s">
        <v>136</v>
      </c>
      <c r="B65" s="13" t="s">
        <v>137</v>
      </c>
      <c r="C65" s="13" t="s">
        <v>199</v>
      </c>
      <c r="D65" s="14">
        <v>14830000</v>
      </c>
      <c r="E65" s="14">
        <v>9316000</v>
      </c>
      <c r="F65" s="14">
        <f t="shared" si="0"/>
        <v>5514000</v>
      </c>
      <c r="G65" s="15">
        <f t="shared" si="2"/>
        <v>0.59188492915414348</v>
      </c>
      <c r="H65" s="16"/>
    </row>
    <row r="66" spans="1:8" ht="63.75" x14ac:dyDescent="0.25">
      <c r="A66" s="12" t="s">
        <v>138</v>
      </c>
      <c r="B66" s="13" t="s">
        <v>139</v>
      </c>
      <c r="C66" s="13" t="s">
        <v>200</v>
      </c>
      <c r="D66" s="14">
        <v>10400000</v>
      </c>
      <c r="E66" s="14">
        <v>12017457</v>
      </c>
      <c r="F66" s="14">
        <f t="shared" si="0"/>
        <v>-1617457</v>
      </c>
      <c r="G66" s="15">
        <f t="shared" si="2"/>
        <v>-0.1345922852064293</v>
      </c>
      <c r="H66" s="16"/>
    </row>
    <row r="67" spans="1:8" ht="114.75" x14ac:dyDescent="0.25">
      <c r="A67" s="12" t="s">
        <v>164</v>
      </c>
      <c r="B67" s="13" t="s">
        <v>165</v>
      </c>
      <c r="C67" s="13" t="s">
        <v>201</v>
      </c>
      <c r="D67" s="14">
        <v>617457</v>
      </c>
      <c r="E67" s="14">
        <v>0</v>
      </c>
      <c r="F67" s="14">
        <f t="shared" ref="F67" si="8">+D67-E67</f>
        <v>617457</v>
      </c>
      <c r="G67" s="15">
        <v>1</v>
      </c>
      <c r="H67" s="16"/>
    </row>
    <row r="68" spans="1:8" ht="51" x14ac:dyDescent="0.25">
      <c r="A68" s="12" t="s">
        <v>140</v>
      </c>
      <c r="B68" s="13" t="s">
        <v>141</v>
      </c>
      <c r="C68" s="13" t="s">
        <v>202</v>
      </c>
      <c r="D68" s="14">
        <v>10000000</v>
      </c>
      <c r="E68" s="14">
        <v>10000000</v>
      </c>
      <c r="F68" s="14">
        <f t="shared" si="0"/>
        <v>0</v>
      </c>
      <c r="G68" s="15">
        <f t="shared" si="2"/>
        <v>0</v>
      </c>
      <c r="H68" s="16"/>
    </row>
    <row r="69" spans="1:8" ht="38.25" x14ac:dyDescent="0.25">
      <c r="A69" s="12" t="s">
        <v>142</v>
      </c>
      <c r="B69" s="13" t="s">
        <v>143</v>
      </c>
      <c r="C69" s="13" t="s">
        <v>203</v>
      </c>
      <c r="D69" s="14">
        <v>20000000</v>
      </c>
      <c r="E69" s="14">
        <v>20000000</v>
      </c>
      <c r="F69" s="14">
        <f t="shared" si="0"/>
        <v>0</v>
      </c>
      <c r="G69" s="15">
        <f t="shared" si="2"/>
        <v>0</v>
      </c>
      <c r="H69" s="16"/>
    </row>
    <row r="70" spans="1:8" ht="89.25" x14ac:dyDescent="0.25">
      <c r="A70" s="12" t="s">
        <v>144</v>
      </c>
      <c r="B70" s="13" t="s">
        <v>145</v>
      </c>
      <c r="C70" s="13" t="s">
        <v>204</v>
      </c>
      <c r="D70" s="14">
        <v>20000000</v>
      </c>
      <c r="E70" s="14">
        <v>20000000</v>
      </c>
      <c r="F70" s="14">
        <f t="shared" si="0"/>
        <v>0</v>
      </c>
      <c r="G70" s="15">
        <f t="shared" si="2"/>
        <v>0</v>
      </c>
      <c r="H70" s="16"/>
    </row>
    <row r="71" spans="1:8" ht="89.25" x14ac:dyDescent="0.25">
      <c r="A71" s="12" t="s">
        <v>146</v>
      </c>
      <c r="B71" s="13" t="s">
        <v>147</v>
      </c>
      <c r="C71" s="13" t="s">
        <v>205</v>
      </c>
      <c r="D71" s="14">
        <v>17598744.029999997</v>
      </c>
      <c r="E71" s="14">
        <v>18681744.029999997</v>
      </c>
      <c r="F71" s="14">
        <f t="shared" si="0"/>
        <v>-1083000</v>
      </c>
      <c r="G71" s="15">
        <f t="shared" si="2"/>
        <v>-5.7971033018163087E-2</v>
      </c>
      <c r="H71" s="16"/>
    </row>
    <row r="72" spans="1:8" hidden="1" x14ac:dyDescent="0.25">
      <c r="A72" s="8">
        <v>9</v>
      </c>
      <c r="B72" s="7" t="s">
        <v>148</v>
      </c>
      <c r="C72" s="7"/>
      <c r="D72" s="9">
        <f>+D73</f>
        <v>0</v>
      </c>
      <c r="E72" s="9">
        <f>+E73</f>
        <v>0</v>
      </c>
      <c r="F72" s="9">
        <f>D72-E72</f>
        <v>0</v>
      </c>
      <c r="G72" s="10" t="e">
        <f>D72/E72-1</f>
        <v>#DIV/0!</v>
      </c>
      <c r="H72" s="11"/>
    </row>
    <row r="73" spans="1:8" ht="25.5" hidden="1" x14ac:dyDescent="0.25">
      <c r="A73" s="12" t="s">
        <v>149</v>
      </c>
      <c r="B73" s="13" t="s">
        <v>150</v>
      </c>
      <c r="C73" s="13"/>
      <c r="D73" s="14"/>
      <c r="E73" s="14"/>
      <c r="F73" s="14">
        <f>D73-E73</f>
        <v>0</v>
      </c>
      <c r="G73" s="15" t="e">
        <f>D73/E73-1</f>
        <v>#DIV/0!</v>
      </c>
      <c r="H73" s="16"/>
    </row>
    <row r="74" spans="1:8" x14ac:dyDescent="0.25">
      <c r="A74" s="12"/>
      <c r="B74" s="13"/>
      <c r="C74" s="13"/>
      <c r="D74" s="14"/>
      <c r="E74" s="14"/>
      <c r="F74" s="14"/>
      <c r="G74" s="15"/>
      <c r="H74" s="16"/>
    </row>
    <row r="75" spans="1:8" ht="23.45" customHeight="1" x14ac:dyDescent="0.25">
      <c r="A75" s="8"/>
      <c r="B75" s="7" t="s">
        <v>151</v>
      </c>
      <c r="C75" s="7"/>
      <c r="D75" s="9">
        <f>D5+D23+D47+D61+D64</f>
        <v>4322573847.7200003</v>
      </c>
      <c r="E75" s="9">
        <f>E5+E23+E47+E61+E64+E72+2.94</f>
        <v>4508417557.1959991</v>
      </c>
      <c r="F75" s="9">
        <f>+D75-E75</f>
        <v>-185843709.47599888</v>
      </c>
      <c r="G75" s="10">
        <f>+D75/E75-1</f>
        <v>-4.1221494486323507E-2</v>
      </c>
      <c r="H75" s="11"/>
    </row>
    <row r="77" spans="1:8" x14ac:dyDescent="0.25">
      <c r="D77" s="5"/>
    </row>
  </sheetData>
  <sheetProtection algorithmName="SHA-512" hashValue="FAvCEWIpIiaxvo2aqHhHSijO96AY3338MvFn+4EEIlFcsrwkTqSYRyMXG+VEu9dv5ba0kBKfls3aPS2etSmDkw==" saltValue="QtY9GRz1gjsDi9gVXk/+AQ==" spinCount="100000" sheet="1" objects="1" scenarios="1"/>
  <mergeCells count="2">
    <mergeCell ref="A1:H1"/>
    <mergeCell ref="A2:G2"/>
  </mergeCells>
  <dataValidations count="3">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H4 C4:C30 D61:G62 D64:G64 D23:G23 E24:G46 D4:G5 E63:G63 D47:G47 E65:G71 E6:G22 D72:G75 E48:G60 D44:D46 A4:B75 C63:C75 C51:C59 C61 C32:C49" xr:uid="{7888D34D-5998-4B25-BC9C-26097D801728}"/>
    <dataValidation allowBlank="1" showInputMessage="1" showErrorMessage="1" error="El documento tiene habilitado la columna &quot;I&quot; para que pueda agregar las observaciones. Gracias" sqref="H5:H75" xr:uid="{B6CA1047-29D9-4AE8-9E28-4A706A69D525}"/>
    <dataValidation allowBlank="1" showInputMessage="1" showErrorMessage="1" errorTitle="Comentario" error="El documento tiene habilitado la columna “I” para que pueda agregar las observaciones.Gracias" prompt="El documento tiene habilitado la columna “I” para que pueda agregar las observaciones. Gracias " sqref="C31" xr:uid="{C28646EF-7BFE-4D96-AE77-20AF5DB6E322}"/>
  </dataValidations>
  <pageMargins left="0.7" right="0.7" top="0.75" bottom="0.75" header="0.3" footer="0.3"/>
  <headerFooter>
    <oddFooter>&amp;C_x000D_&amp;1#&amp;"Calibri"&amp;10&amp;K000000 Uso Interno</oddFooter>
  </headerFooter>
  <ignoredErrors>
    <ignoredError sqref="A5 A47 A61" numberStoredAsText="1"/>
    <ignoredError sqref="A24" twoDigitTextYear="1"/>
    <ignoredError sqref="F47 F61 F64 F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ciones" ma:contentTypeID="0x010100C1BE8F4CE8CB2A478C59280E0A0F46A8003B16410B4911AE499F450FC4955F152A" ma:contentTypeVersion="6" ma:contentTypeDescription="" ma:contentTypeScope="" ma:versionID="e7d7c147142c01d9746126f5bc5a835b">
  <xsd:schema xmlns:xsd="http://www.w3.org/2001/XMLSchema" xmlns:xs="http://www.w3.org/2001/XMLSchema" xmlns:p="http://schemas.microsoft.com/office/2006/metadata/properties" xmlns:ns2="b9fc4df0-8f56-46e7-b005-54afe0044df7" xmlns:ns3="211c70d9-4193-46ac-bcce-06c2a86648e5" targetNamespace="http://schemas.microsoft.com/office/2006/metadata/properties" ma:root="true" ma:fieldsID="31cad28d8032b1f376e98bb48a52d7e6" ns2:_="" ns3:_="">
    <xsd:import namespace="b9fc4df0-8f56-46e7-b005-54afe0044df7"/>
    <xsd:import namespace="211c70d9-4193-46ac-bcce-06c2a86648e5"/>
    <xsd:element name="properties">
      <xsd:complexType>
        <xsd:sequence>
          <xsd:element name="documentManagement">
            <xsd:complexType>
              <xsd:all>
                <xsd:element ref="ns2:FechaPublicacionDocumento" minOccurs="0"/>
                <xsd:element ref="ns3:SharedWithUsers" minOccurs="0"/>
                <xsd:element ref="ns2:ContenidoMultilineaHTML"/>
                <xsd:element ref="ns2:TipoConteni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FechaPublicacionDocumento" ma:index="8" nillable="true" ma:displayName="FechaPublicacionDocumento" ma:description="" ma:format="DateOnly" ma:internalName="FechaPublicacionDocumento">
      <xsd:simpleType>
        <xsd:restriction base="dms:DateTime"/>
      </xsd:simpleType>
    </xsd:element>
    <xsd:element name="ContenidoMultilineaHTML" ma:index="10" ma:displayName="ContenidoMultilineaHTML" ma:description="" ma:internalName="ContenidoMultilineaHTML">
      <xsd:simpleType>
        <xsd:restriction base="dms:Unknown"/>
      </xsd:simpleType>
    </xsd:element>
    <xsd:element name="TipoContenido" ma:index="11" nillable="true" ma:displayName="TipoContenido" ma:list="{ec55f565-d8ce-4d28-9f5f-877c6e6feccc}" ma:internalName="TipoContenido" ma:showField="Title" ma:web="b9fc4df0-8f56-46e7-b005-54afe0044df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211c70d9-4193-46ac-bcce-06c2a86648e5"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PublicacionDocumento xmlns="b9fc4df0-8f56-46e7-b005-54afe0044df7">2024-02-21T06:00:00+00:00</FechaPublicacionDocumento>
    <TipoContenido xmlns="b9fc4df0-8f56-46e7-b005-54afe0044df7">2</TipoContenido>
    <ContenidoMultilineaHTML xmlns="b9fc4df0-8f56-46e7-b005-54afe0044df7">&lt;p&gt;​Presupuesto Sugese 2024 Resultado consulta​&lt;br&gt;&lt;/p&gt;</ContenidoMultilineaHTML>
  </documentManagement>
</p:properties>
</file>

<file path=customXml/itemProps1.xml><?xml version="1.0" encoding="utf-8"?>
<ds:datastoreItem xmlns:ds="http://schemas.openxmlformats.org/officeDocument/2006/customXml" ds:itemID="{36978F28-B66C-4683-B033-3E37D1CE4F71}"/>
</file>

<file path=customXml/itemProps2.xml><?xml version="1.0" encoding="utf-8"?>
<ds:datastoreItem xmlns:ds="http://schemas.openxmlformats.org/officeDocument/2006/customXml" ds:itemID="{E02A57CF-ABB4-4F43-A741-4CD1C009875F}"/>
</file>

<file path=customXml/itemProps3.xml><?xml version="1.0" encoding="utf-8"?>
<ds:datastoreItem xmlns:ds="http://schemas.openxmlformats.org/officeDocument/2006/customXml" ds:itemID="{03DE8C5C-6972-45DE-A983-4BC3F3A78E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SUGESE</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Presupuesto Sugese 2024 Resultado consulta</dc:title>
  <dc:creator>MEONO CASTRO HENRY</dc:creator>
  <cp:lastModifiedBy>SOLANO LOPEZ WILBERTH FRANCISCO</cp:lastModifiedBy>
  <dcterms:created xsi:type="dcterms:W3CDTF">2022-08-02T00:02:49Z</dcterms:created>
  <dcterms:modified xsi:type="dcterms:W3CDTF">2023-12-07T21:53:57Z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2023-08-04T19:55:21Z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10779a22-e120-447f-a681-7e123ecb08a0</vt:lpwstr>
  </property>
  <property fmtid="{D5CDD505-2E9C-101B-9397-08002B2CF9AE}" pid="8" name="MSIP_Label_b8b4be34-365a-4a68-b9fb-75c1b6874315_ContentBits">
    <vt:lpwstr>2</vt:lpwstr>
  </property>
  <property fmtid="{D5CDD505-2E9C-101B-9397-08002B2CF9AE}" pid="9" name="ContentTypeId">
    <vt:lpwstr>0x010100C1BE8F4CE8CB2A478C59280E0A0F46A8003B16410B4911AE499F450FC4955F152A</vt:lpwstr>
  </property>
</Properties>
</file>